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51_TB" sheetId="1" r:id="rId1"/>
  </sheets>
  <externalReferences>
    <externalReference r:id="rId2"/>
  </externalReferences>
  <definedNames>
    <definedName name="_xlnm.Print_Area" localSheetId="0">'51_TB'!$A$1:$J$30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A12" i="1"/>
  <c r="B12" i="1"/>
  <c r="C12" i="1"/>
  <c r="I12" i="1"/>
  <c r="H12" i="1" s="1"/>
  <c r="A13" i="1"/>
  <c r="B13" i="1"/>
  <c r="C13" i="1"/>
  <c r="I13" i="1"/>
  <c r="H13" i="1" s="1"/>
  <c r="A14" i="1"/>
  <c r="B14" i="1"/>
  <c r="C14" i="1"/>
  <c r="I14" i="1"/>
  <c r="H14" i="1" s="1"/>
  <c r="C15" i="1"/>
  <c r="I15" i="1"/>
  <c r="H15" i="1" s="1"/>
  <c r="B16" i="1"/>
  <c r="C16" i="1"/>
  <c r="H16" i="1"/>
  <c r="I16" i="1"/>
  <c r="F16" i="1" s="1"/>
  <c r="B17" i="1"/>
  <c r="C17" i="1"/>
  <c r="I17" i="1"/>
  <c r="H17" i="1" s="1"/>
  <c r="C18" i="1"/>
  <c r="I18" i="1"/>
  <c r="H18" i="1" s="1"/>
  <c r="D19" i="1"/>
  <c r="E19" i="1"/>
  <c r="F19" i="1" s="1"/>
  <c r="G19" i="1"/>
  <c r="H19" i="1" s="1"/>
  <c r="I19" i="1"/>
  <c r="I22" i="1" s="1"/>
  <c r="J19" i="1"/>
  <c r="G21" i="1"/>
  <c r="I24" i="1"/>
  <c r="J25" i="1"/>
  <c r="F18" i="1" l="1"/>
  <c r="F17" i="1"/>
  <c r="F15" i="1"/>
  <c r="F14" i="1"/>
  <c r="F13" i="1"/>
  <c r="F12" i="1"/>
</calcChain>
</file>

<file path=xl/comments1.xml><?xml version="1.0" encoding="utf-8"?>
<comments xmlns="http://schemas.openxmlformats.org/spreadsheetml/2006/main">
  <authors>
    <author>user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Diisi jumlah terduga tuberkulosis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perkiraan jumlah insiden tuberkulosis</t>
        </r>
      </text>
    </comment>
  </commentList>
</comments>
</file>

<file path=xl/sharedStrings.xml><?xml version="1.0" encoding="utf-8"?>
<sst xmlns="http://schemas.openxmlformats.org/spreadsheetml/2006/main" count="27" uniqueCount="25">
  <si>
    <t>Rumah Tahanan, Dokter Praktek Mandiri, Klinik dll</t>
  </si>
  <si>
    <t xml:space="preserve">Jumlah pasien adalah seluruh pasien Tuberkulosis yang ada di wilayah kerja puskesmas tersebut termasuk pasien yang ditemukan di RS, BBKPM/BPKPM/BP4, Lembaga Pemasyarakatan, </t>
  </si>
  <si>
    <r>
      <t xml:space="preserve">Keterangan: </t>
    </r>
    <r>
      <rPr>
        <vertAlign val="superscript"/>
        <sz val="12"/>
        <rFont val="Arial"/>
        <family val="2"/>
      </rPr>
      <t/>
    </r>
  </si>
  <si>
    <t>Bidang P3PL Dinas Kesehatan Kota Bima 2020</t>
  </si>
  <si>
    <t>CAKUPAN PENEMUAN KASUS TUBERKULOSIS ANAK (%)</t>
  </si>
  <si>
    <t>CASE DETECTION RATE (%)</t>
  </si>
  <si>
    <t>PERKIRAAN INSIDEN TUBERKULOSIS (DALAM ABSOLUT) BERDASARKAN MODELING TAHUN ..............................</t>
  </si>
  <si>
    <r>
      <rPr>
        <b/>
        <i/>
        <sz val="8"/>
        <rFont val="Arial"/>
        <family val="2"/>
      </rPr>
      <t xml:space="preserve">CNR SEMUA </t>
    </r>
    <r>
      <rPr>
        <b/>
        <sz val="8"/>
        <rFont val="Arial"/>
        <family val="2"/>
      </rPr>
      <t>KASUS TUBERKULOSIS PER 100.000 PENDUDUK</t>
    </r>
  </si>
  <si>
    <t>% ORANG TERDUGA (TBC) MENDAPATKAN PELAYANAN SESUAI SOP</t>
  </si>
  <si>
    <t xml:space="preserve">JUMLAH TERDUGA TUBERKULOSIS </t>
  </si>
  <si>
    <t>JUMLAH (KAB/KOTA)</t>
  </si>
  <si>
    <t>%</t>
  </si>
  <si>
    <t>JUMLAH</t>
  </si>
  <si>
    <t>LAKI-LAKI + PEREMPUAN</t>
  </si>
  <si>
    <t>PEREMPUAN</t>
  </si>
  <si>
    <t>LAKI-LAKI</t>
  </si>
  <si>
    <t>KASUS TUBERKULOSIS ANAK 0-14 TAHUN</t>
  </si>
  <si>
    <t>JUMLAH SEMUA KASUS TUBERKULOSIS</t>
  </si>
  <si>
    <t>JUMLAH TERDUGA TUBERKULOSIS YANG MENDAPATKAN PELAYANAN SESUAI STANDAR</t>
  </si>
  <si>
    <t>PUSKESMAS</t>
  </si>
  <si>
    <t>KECAMATAN</t>
  </si>
  <si>
    <t>NO</t>
  </si>
  <si>
    <t>DAN CASE DETECTION RATE (CDR) MENURUT JENIS KELAMIN, KECAMATAN, DAN PUSKESMAS</t>
  </si>
  <si>
    <t>JUMLAH TERDUGA TUBERKULOSIS, KASUS TUBERKULOSIS, KASUS TUBERKULOSIS ANAK, CASE NOTIFICATION RATE (CNR) PER 100.000 PENDUDUK</t>
  </si>
  <si>
    <t>TABEL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</si>
</sst>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_);_(* \(#,##0.0\);_(* &quot;-&quot;_);_(@_)"/>
    <numFmt numFmtId="166" formatCode="0.0"/>
  </numFmts>
  <fonts count="1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1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" fontId="5" fillId="0" borderId="5" xfId="1" applyNumberFormat="1" applyFont="1" applyFill="1" applyBorder="1" applyAlignment="1">
      <alignment horizontal="center" vertical="center"/>
    </xf>
    <xf numFmtId="39" fontId="5" fillId="0" borderId="6" xfId="1" applyNumberFormat="1" applyFont="1" applyFill="1" applyBorder="1" applyAlignment="1">
      <alignment horizontal="center" vertical="center"/>
    </xf>
    <xf numFmtId="39" fontId="5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37" fontId="5" fillId="2" borderId="6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center" vertical="center"/>
    </xf>
    <xf numFmtId="166" fontId="5" fillId="2" borderId="6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center" vertical="center"/>
    </xf>
    <xf numFmtId="166" fontId="5" fillId="0" borderId="9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3" fontId="10" fillId="0" borderId="10" xfId="1" applyNumberFormat="1" applyFont="1" applyFill="1" applyBorder="1" applyAlignment="1">
      <alignment horizontal="center" vertical="center"/>
    </xf>
    <xf numFmtId="3" fontId="10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</cellXfs>
  <cellStyles count="2">
    <cellStyle name="Comma [0] 2 2" xfId="1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3_PNEUMONIA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176432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:L31"/>
  <sheetViews>
    <sheetView tabSelected="1" zoomScale="80" zoomScaleNormal="80" workbookViewId="0">
      <selection activeCell="A3" sqref="A3:J3"/>
    </sheetView>
  </sheetViews>
  <sheetFormatPr defaultColWidth="10.42578125" defaultRowHeight="15" x14ac:dyDescent="0.2"/>
  <cols>
    <col min="1" max="1" width="5.7109375" style="1" customWidth="1"/>
    <col min="2" max="2" width="19.42578125" style="1" customWidth="1"/>
    <col min="3" max="3" width="37.140625" style="1" customWidth="1"/>
    <col min="4" max="4" width="21.85546875" style="1" customWidth="1"/>
    <col min="5" max="5" width="12.42578125" style="1" customWidth="1"/>
    <col min="6" max="6" width="11.85546875" style="1" customWidth="1"/>
    <col min="7" max="7" width="12.28515625" style="1" customWidth="1"/>
    <col min="8" max="8" width="11" style="1" customWidth="1"/>
    <col min="9" max="10" width="15.42578125" style="1" customWidth="1"/>
    <col min="11" max="11" width="16.85546875" bestFit="1" customWidth="1"/>
    <col min="12" max="246" width="9.140625" style="1" customWidth="1"/>
    <col min="247" max="247" width="5.7109375" style="1" customWidth="1"/>
    <col min="248" max="248" width="21.7109375" style="1" customWidth="1"/>
    <col min="249" max="249" width="19.7109375" style="1" customWidth="1"/>
    <col min="250" max="250" width="10.42578125" style="1" customWidth="1"/>
    <col min="251" max="251" width="10.28515625" style="1" customWidth="1"/>
    <col min="252" max="16384" width="10.42578125" style="1"/>
  </cols>
  <sheetData>
    <row r="1" spans="1:12" x14ac:dyDescent="0.2">
      <c r="A1" s="80" t="s">
        <v>24</v>
      </c>
      <c r="B1" s="9"/>
    </row>
    <row r="3" spans="1:12" s="75" customFormat="1" ht="16.5" x14ac:dyDescent="0.2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s="75" customFormat="1" ht="16.5" x14ac:dyDescent="0.2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2" s="75" customFormat="1" ht="16.5" x14ac:dyDescent="0.2">
      <c r="B5" s="78"/>
      <c r="C5" s="78"/>
      <c r="D5" s="78"/>
      <c r="E5" s="76" t="str">
        <f>'[1]1_BPS'!E5</f>
        <v>KOTA</v>
      </c>
      <c r="F5" s="77" t="str">
        <f>'[1]1_BPS'!F5</f>
        <v>BIMA</v>
      </c>
      <c r="I5" s="76"/>
      <c r="J5" s="76"/>
    </row>
    <row r="6" spans="1:12" s="75" customFormat="1" ht="16.5" x14ac:dyDescent="0.2">
      <c r="C6" s="78"/>
      <c r="D6" s="78"/>
      <c r="E6" s="76" t="str">
        <f>'[1]1_BPS'!E6</f>
        <v xml:space="preserve">TAHUN </v>
      </c>
      <c r="F6" s="77">
        <f>'[1]1_BPS'!F6</f>
        <v>2020</v>
      </c>
      <c r="I6" s="76"/>
      <c r="J6" s="76"/>
    </row>
    <row r="7" spans="1:12" ht="15.75" thickBot="1" x14ac:dyDescent="0.25">
      <c r="A7" s="74"/>
      <c r="B7" s="74"/>
      <c r="C7" s="74"/>
      <c r="D7" s="74"/>
      <c r="E7" s="74"/>
      <c r="F7" s="74"/>
      <c r="G7" s="74"/>
      <c r="H7" s="74"/>
      <c r="I7" s="66"/>
      <c r="J7" s="66"/>
      <c r="K7" s="1"/>
      <c r="L7" s="9"/>
    </row>
    <row r="8" spans="1:12" s="9" customFormat="1" ht="30" customHeight="1" x14ac:dyDescent="0.2">
      <c r="A8" s="73" t="s">
        <v>21</v>
      </c>
      <c r="B8" s="72" t="s">
        <v>20</v>
      </c>
      <c r="C8" s="72" t="s">
        <v>19</v>
      </c>
      <c r="D8" s="71" t="s">
        <v>18</v>
      </c>
      <c r="E8" s="70" t="s">
        <v>17</v>
      </c>
      <c r="F8" s="69"/>
      <c r="G8" s="69"/>
      <c r="H8" s="69"/>
      <c r="I8" s="68"/>
      <c r="J8" s="67" t="s">
        <v>16</v>
      </c>
      <c r="K8" s="66"/>
    </row>
    <row r="9" spans="1:12" ht="23.25" customHeight="1" x14ac:dyDescent="0.2">
      <c r="A9" s="65"/>
      <c r="B9" s="64"/>
      <c r="C9" s="64"/>
      <c r="D9" s="63"/>
      <c r="E9" s="62" t="s">
        <v>15</v>
      </c>
      <c r="F9" s="61"/>
      <c r="G9" s="62" t="s">
        <v>14</v>
      </c>
      <c r="H9" s="61"/>
      <c r="I9" s="60" t="s">
        <v>13</v>
      </c>
      <c r="J9" s="59"/>
      <c r="K9" s="5"/>
    </row>
    <row r="10" spans="1:12" ht="20.100000000000001" customHeight="1" x14ac:dyDescent="0.2">
      <c r="A10" s="58"/>
      <c r="B10" s="57"/>
      <c r="C10" s="57"/>
      <c r="D10" s="55"/>
      <c r="E10" s="56" t="s">
        <v>12</v>
      </c>
      <c r="F10" s="56" t="s">
        <v>11</v>
      </c>
      <c r="G10" s="56" t="s">
        <v>12</v>
      </c>
      <c r="H10" s="56" t="s">
        <v>11</v>
      </c>
      <c r="I10" s="55"/>
      <c r="J10" s="54"/>
      <c r="K10" s="5"/>
    </row>
    <row r="11" spans="1:12" ht="11.25" customHeight="1" x14ac:dyDescent="0.2">
      <c r="A11" s="53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1">
        <v>10</v>
      </c>
      <c r="K11" s="1"/>
    </row>
    <row r="12" spans="1:12" ht="20.100000000000001" customHeight="1" x14ac:dyDescent="0.2">
      <c r="A12" s="50">
        <f>'[1]9_IFK'!A9</f>
        <v>1</v>
      </c>
      <c r="B12" s="49" t="str">
        <f>'[1]9_IFK'!B9</f>
        <v>Rasanae Barat</v>
      </c>
      <c r="C12" s="49" t="str">
        <f>'[1]9_IFK'!C9</f>
        <v>Paruga</v>
      </c>
      <c r="D12" s="46">
        <v>51</v>
      </c>
      <c r="E12" s="46">
        <v>27</v>
      </c>
      <c r="F12" s="47">
        <f>E12/I12*100</f>
        <v>52.941176470588239</v>
      </c>
      <c r="G12" s="46">
        <v>24</v>
      </c>
      <c r="H12" s="47">
        <f>G12/I12*100</f>
        <v>47.058823529411761</v>
      </c>
      <c r="I12" s="46">
        <f>SUM(E12,G12)</f>
        <v>51</v>
      </c>
      <c r="J12" s="45">
        <v>1</v>
      </c>
      <c r="K12" s="1"/>
    </row>
    <row r="13" spans="1:12" ht="20.100000000000001" customHeight="1" x14ac:dyDescent="0.2">
      <c r="A13" s="50">
        <f>'[1]9_IFK'!A10</f>
        <v>2</v>
      </c>
      <c r="B13" s="49" t="str">
        <f>'[1]9_IFK'!B10</f>
        <v>Mpunda</v>
      </c>
      <c r="C13" s="49" t="str">
        <f>'[1]9_IFK'!C10</f>
        <v>Mpunda</v>
      </c>
      <c r="D13" s="48">
        <v>52</v>
      </c>
      <c r="E13" s="46">
        <v>29</v>
      </c>
      <c r="F13" s="47">
        <f>E13/I13*100</f>
        <v>55.769230769230774</v>
      </c>
      <c r="G13" s="46">
        <v>23</v>
      </c>
      <c r="H13" s="47">
        <f>G13/I13*100</f>
        <v>44.230769230769226</v>
      </c>
      <c r="I13" s="46">
        <f>SUM(E13,G13)</f>
        <v>52</v>
      </c>
      <c r="J13" s="45">
        <v>8</v>
      </c>
      <c r="K13" s="1"/>
    </row>
    <row r="14" spans="1:12" ht="20.100000000000001" customHeight="1" x14ac:dyDescent="0.2">
      <c r="A14" s="50">
        <f>'[1]9_IFK'!A11</f>
        <v>3</v>
      </c>
      <c r="B14" s="49" t="str">
        <f>'[1]9_IFK'!B11</f>
        <v>Rasanae Timur</v>
      </c>
      <c r="C14" s="49" t="str">
        <f>'[1]9_IFK'!C11</f>
        <v>Rasanae Timur</v>
      </c>
      <c r="D14" s="48">
        <v>12</v>
      </c>
      <c r="E14" s="46">
        <v>10</v>
      </c>
      <c r="F14" s="47">
        <f>E14/I14*100</f>
        <v>83.333333333333343</v>
      </c>
      <c r="G14" s="46">
        <v>2</v>
      </c>
      <c r="H14" s="47">
        <f>G14/I14*100</f>
        <v>16.666666666666664</v>
      </c>
      <c r="I14" s="46">
        <f>SUM(E14,G14)</f>
        <v>12</v>
      </c>
      <c r="J14" s="45">
        <v>1</v>
      </c>
      <c r="K14" s="1"/>
    </row>
    <row r="15" spans="1:12" ht="20.100000000000001" customHeight="1" x14ac:dyDescent="0.2">
      <c r="A15" s="50"/>
      <c r="B15" s="49"/>
      <c r="C15" s="49" t="str">
        <f>'[1]9_IFK'!C12</f>
        <v>Kumbe</v>
      </c>
      <c r="D15" s="48">
        <v>5</v>
      </c>
      <c r="E15" s="46">
        <v>4</v>
      </c>
      <c r="F15" s="47">
        <f>E15/I15*100</f>
        <v>80</v>
      </c>
      <c r="G15" s="46">
        <v>1</v>
      </c>
      <c r="H15" s="47">
        <f>G15/I15*100</f>
        <v>20</v>
      </c>
      <c r="I15" s="46">
        <f>SUM(E15,G15)</f>
        <v>5</v>
      </c>
      <c r="J15" s="45">
        <v>0</v>
      </c>
      <c r="K15" s="1"/>
    </row>
    <row r="16" spans="1:12" ht="20.100000000000001" customHeight="1" x14ac:dyDescent="0.2">
      <c r="A16" s="50">
        <v>4</v>
      </c>
      <c r="B16" s="49" t="str">
        <f>'[1]9_IFK'!B13</f>
        <v>Raba</v>
      </c>
      <c r="C16" s="49" t="str">
        <f>'[1]9_IFK'!C13</f>
        <v>Penanae</v>
      </c>
      <c r="D16" s="48">
        <v>46</v>
      </c>
      <c r="E16" s="46">
        <v>32</v>
      </c>
      <c r="F16" s="47">
        <f>E16/I16*100</f>
        <v>69.565217391304344</v>
      </c>
      <c r="G16" s="46">
        <v>14</v>
      </c>
      <c r="H16" s="47">
        <f>G16/I16*100</f>
        <v>30.434782608695656</v>
      </c>
      <c r="I16" s="46">
        <f>SUM(E16,G16)</f>
        <v>46</v>
      </c>
      <c r="J16" s="45">
        <v>4</v>
      </c>
      <c r="K16" s="1"/>
    </row>
    <row r="17" spans="1:12" ht="20.100000000000001" customHeight="1" x14ac:dyDescent="0.2">
      <c r="A17" s="50">
        <v>5</v>
      </c>
      <c r="B17" s="49" t="str">
        <f>'[1]9_IFK'!B14</f>
        <v>Asakota</v>
      </c>
      <c r="C17" s="49" t="str">
        <f>'[1]9_IFK'!C14</f>
        <v>Jatibaru</v>
      </c>
      <c r="D17" s="48">
        <v>38</v>
      </c>
      <c r="E17" s="46">
        <v>26</v>
      </c>
      <c r="F17" s="47">
        <f>E17/I17*100</f>
        <v>68.421052631578945</v>
      </c>
      <c r="G17" s="46">
        <v>12</v>
      </c>
      <c r="H17" s="47">
        <f>G17/I17*100</f>
        <v>31.578947368421051</v>
      </c>
      <c r="I17" s="46">
        <f>SUM(E17,G17)</f>
        <v>38</v>
      </c>
      <c r="J17" s="45">
        <v>4</v>
      </c>
      <c r="K17" s="1"/>
    </row>
    <row r="18" spans="1:12" ht="20.100000000000001" customHeight="1" x14ac:dyDescent="0.2">
      <c r="A18" s="50"/>
      <c r="B18" s="49"/>
      <c r="C18" s="49" t="str">
        <f>'[1]9_IFK'!C15</f>
        <v>Kolo</v>
      </c>
      <c r="D18" s="48">
        <v>11</v>
      </c>
      <c r="E18" s="46">
        <v>6</v>
      </c>
      <c r="F18" s="47">
        <f>E18/I18*100</f>
        <v>54.54545454545454</v>
      </c>
      <c r="G18" s="46">
        <v>5</v>
      </c>
      <c r="H18" s="47">
        <f>G18/I18*100</f>
        <v>45.454545454545453</v>
      </c>
      <c r="I18" s="46">
        <f>SUM(E18,G18)</f>
        <v>11</v>
      </c>
      <c r="J18" s="45">
        <v>0</v>
      </c>
      <c r="K18" s="1"/>
    </row>
    <row r="19" spans="1:12" ht="16.5" customHeight="1" x14ac:dyDescent="0.2">
      <c r="A19" s="44" t="s">
        <v>10</v>
      </c>
      <c r="B19" s="43"/>
      <c r="C19" s="42"/>
      <c r="D19" s="36">
        <f>SUM(D12:D18)</f>
        <v>215</v>
      </c>
      <c r="E19" s="36">
        <f>SUM(E12:E18)</f>
        <v>134</v>
      </c>
      <c r="F19" s="41">
        <f>E19/I19*100</f>
        <v>62.325581395348841</v>
      </c>
      <c r="G19" s="36">
        <f>SUM(G12:G18)</f>
        <v>81</v>
      </c>
      <c r="H19" s="41">
        <f>G19/I19*100</f>
        <v>37.674418604651159</v>
      </c>
      <c r="I19" s="36">
        <f>SUM(I12:I18)</f>
        <v>215</v>
      </c>
      <c r="J19" s="40">
        <f>SUM(J12:J18)</f>
        <v>18</v>
      </c>
      <c r="K19" s="1"/>
      <c r="L19" s="9"/>
    </row>
    <row r="20" spans="1:12" ht="16.5" customHeight="1" x14ac:dyDescent="0.2">
      <c r="A20" s="39" t="s">
        <v>9</v>
      </c>
      <c r="B20" s="38"/>
      <c r="C20" s="37"/>
      <c r="D20" s="36">
        <v>166</v>
      </c>
      <c r="E20" s="34"/>
      <c r="F20" s="35"/>
      <c r="G20" s="34"/>
      <c r="H20" s="35"/>
      <c r="I20" s="34"/>
      <c r="J20" s="33"/>
      <c r="K20" s="1"/>
      <c r="L20" s="9"/>
    </row>
    <row r="21" spans="1:12" ht="16.5" customHeight="1" x14ac:dyDescent="0.2">
      <c r="A21" s="27" t="s">
        <v>8</v>
      </c>
      <c r="B21" s="26"/>
      <c r="C21" s="25"/>
      <c r="D21" s="32"/>
      <c r="E21" s="32"/>
      <c r="F21" s="31"/>
      <c r="G21" s="14">
        <f>D19/D20*100</f>
        <v>129.51807228915661</v>
      </c>
      <c r="H21" s="30"/>
      <c r="I21" s="29"/>
      <c r="J21" s="28"/>
      <c r="K21" s="1"/>
      <c r="L21" s="9"/>
    </row>
    <row r="22" spans="1:12" ht="16.5" customHeight="1" x14ac:dyDescent="0.2">
      <c r="A22" s="27" t="s">
        <v>7</v>
      </c>
      <c r="B22" s="26"/>
      <c r="C22" s="25"/>
      <c r="D22" s="24"/>
      <c r="E22" s="23"/>
      <c r="F22" s="23"/>
      <c r="G22" s="23"/>
      <c r="H22" s="23"/>
      <c r="I22" s="22">
        <f>I19/'[1]2_BPS'!$E$28*100000</f>
        <v>121.85998004897071</v>
      </c>
      <c r="J22" s="13"/>
      <c r="K22" s="1"/>
      <c r="L22" s="9"/>
    </row>
    <row r="23" spans="1:12" ht="24" customHeight="1" x14ac:dyDescent="0.2">
      <c r="A23" s="21" t="s">
        <v>6</v>
      </c>
      <c r="B23" s="20"/>
      <c r="C23" s="19"/>
      <c r="D23" s="15"/>
      <c r="E23" s="15"/>
      <c r="F23" s="15"/>
      <c r="G23" s="15"/>
      <c r="H23" s="15"/>
      <c r="I23" s="18">
        <v>166</v>
      </c>
      <c r="J23" s="13"/>
      <c r="K23" s="1"/>
      <c r="L23" s="9"/>
    </row>
    <row r="24" spans="1:12" ht="24" customHeight="1" x14ac:dyDescent="0.2">
      <c r="A24" s="17" t="s">
        <v>5</v>
      </c>
      <c r="B24" s="16"/>
      <c r="C24" s="16"/>
      <c r="D24" s="15"/>
      <c r="E24" s="15"/>
      <c r="F24" s="15"/>
      <c r="G24" s="15"/>
      <c r="H24" s="15"/>
      <c r="I24" s="14">
        <f>I19/I23*100</f>
        <v>129.51807228915661</v>
      </c>
      <c r="J24" s="13"/>
      <c r="K24" s="1"/>
      <c r="L24" s="9"/>
    </row>
    <row r="25" spans="1:12" ht="24" customHeight="1" thickBot="1" x14ac:dyDescent="0.25">
      <c r="A25" s="12" t="s">
        <v>4</v>
      </c>
      <c r="B25" s="11"/>
      <c r="C25" s="11"/>
      <c r="D25" s="11"/>
      <c r="E25" s="11"/>
      <c r="F25" s="11"/>
      <c r="G25" s="11"/>
      <c r="H25" s="11"/>
      <c r="I25" s="11"/>
      <c r="J25" s="10">
        <f>J19/(12%*I23)*100</f>
        <v>90.361445783132538</v>
      </c>
      <c r="K25" s="1"/>
      <c r="L25" s="9"/>
    </row>
    <row r="26" spans="1:12" ht="14.25" customHeight="1" x14ac:dyDescent="0.2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</row>
    <row r="27" spans="1:12" ht="14.25" customHeight="1" x14ac:dyDescent="0.2">
      <c r="A27" s="2" t="s">
        <v>3</v>
      </c>
      <c r="B27" s="6"/>
      <c r="C27" s="5"/>
      <c r="D27" s="5"/>
      <c r="E27" s="5"/>
      <c r="F27" s="5"/>
      <c r="G27" s="5"/>
      <c r="H27" s="5"/>
      <c r="I27" s="4"/>
      <c r="J27" s="3"/>
      <c r="K27" s="1"/>
    </row>
    <row r="28" spans="1:12" ht="21" customHeight="1" x14ac:dyDescent="0.2">
      <c r="A28" s="2" t="s">
        <v>2</v>
      </c>
      <c r="B28" s="2"/>
      <c r="K28" s="1"/>
    </row>
    <row r="29" spans="1:12" x14ac:dyDescent="0.2">
      <c r="A29" s="2"/>
      <c r="B29" s="2" t="s">
        <v>1</v>
      </c>
      <c r="K29" s="1"/>
    </row>
    <row r="30" spans="1:12" x14ac:dyDescent="0.2">
      <c r="A30" s="2"/>
      <c r="B30" s="2" t="s">
        <v>0</v>
      </c>
      <c r="K30" s="1"/>
    </row>
    <row r="31" spans="1:12" x14ac:dyDescent="0.2">
      <c r="K31" s="1"/>
    </row>
  </sheetData>
  <mergeCells count="19">
    <mergeCell ref="A25:I25"/>
    <mergeCell ref="E9:F9"/>
    <mergeCell ref="G9:H9"/>
    <mergeCell ref="I9:I10"/>
    <mergeCell ref="A8:A10"/>
    <mergeCell ref="B8:B10"/>
    <mergeCell ref="C8:C10"/>
    <mergeCell ref="A23:C23"/>
    <mergeCell ref="A24:C24"/>
    <mergeCell ref="A3:J3"/>
    <mergeCell ref="A4:J4"/>
    <mergeCell ref="E8:I8"/>
    <mergeCell ref="D8:D10"/>
    <mergeCell ref="J8:J10"/>
    <mergeCell ref="E22:H22"/>
    <mergeCell ref="A19:C19"/>
    <mergeCell ref="A20:C20"/>
    <mergeCell ref="A21:C21"/>
    <mergeCell ref="A22:C22"/>
  </mergeCells>
  <conditionalFormatting sqref="E28">
    <cfRule type="cellIs" dxfId="0" priority="1" stopIfTrue="1" operator="notEqual">
      <formula>#REF!</formula>
    </cfRule>
  </conditionalFormatting>
  <printOptions horizontalCentered="1"/>
  <pageMargins left="1.05" right="0.9" top="1.03" bottom="0.78" header="0" footer="0"/>
  <pageSetup paperSize="9" scale="6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51_TB</vt:lpstr>
      <vt:lpstr>'51_TB'!Print_Area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2021-11-19T23:27:42Z</dcterms:created>
  <dcterms:modified xsi:type="dcterms:W3CDTF">2021-11-19T23:28:17Z</dcterms:modified>
</cp:coreProperties>
</file>